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A560073\Desktop\"/>
    </mc:Choice>
  </mc:AlternateContent>
  <xr:revisionPtr revIDLastSave="0" documentId="13_ncr:1_{F235BEB6-0A4D-4937-8720-47D7B347713E}" xr6:coauthVersionLast="36" xr6:coauthVersionMax="36" xr10:uidLastSave="{00000000-0000-0000-0000-000000000000}"/>
  <workbookProtection workbookAlgorithmName="SHA-512" workbookHashValue="kxuDNJcTnJE2nOdY2DzlgDgv10qVZSbWUia07U05Ac7iSBbi2BSlhuNaIFk3C0Jj2arri+W5efPSoJuiRA/RgQ==" workbookSaltValue="lWERIOFC7UNsIP5pcMISIA=="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10" i="4"/>
  <c r="AD10" i="4"/>
  <c r="W10" i="4"/>
  <c r="B10" i="4"/>
  <c r="AL8" i="4"/>
  <c r="AD8" i="4"/>
  <c r="P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<sst xmlns="http://schemas.openxmlformats.org/spreadsheetml/2006/main" count="247" uniqueCount="121">
  <si>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</si>
  <si>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</si>
  <si>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</si>
  <si>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</si>
  <si>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</si>
  <si>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</si>
  <si>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</si>
  <si>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</si>
  <si>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</si>
  <si>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</si>
  <si>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</si>
  <si>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</si>
  <si>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</si>
  <si>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</si>
  <si>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</si>
  <si>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</si>
  <si>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</si>
  <si>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</si>
  <si>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</si>
  <si>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</si>
  <si>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</si>
  <si>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</si>
  <si>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</si>
  <si>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</si>
  <si>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</si>
  <si>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</si>
  <si>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</si>
  <si>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</si>
  <si>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</si>
  <si>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</si>
  <si>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</si>
  <si>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</si>
  <si>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</si>
  <si>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</si>
  <si>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</si>
  <si>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</si>
  <si>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</si>
  <si>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</si>
  <si>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</si>
  <si>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</si>
  <si>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</si>
  <si>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</si>
  <si>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</si>
  <si>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</si>
  <si>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</si>
  <si>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</si>
  <si>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</si>
  <si>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</si>
  <si>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</si>
  <si>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</si>
  <si>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</si>
  <si>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</si>
  <si>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</si>
  <si>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</si>
  <si>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</si>
  <si>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</si>
  <si>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</si>
  <si>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</si>
  <si>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</si>
  <si>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</si>
  <si>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</si>
  <si>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</si>
  <si>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</si>
  <si>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</si>
  <si>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</si>
  <si>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</si>
  <si>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</si>
  <si>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</si>
  <si>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</si>
  <si>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</si>
  <si>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</si>
  <si>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</si>
  <si>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</si>
  <si>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</si>
  <si>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</si>
  <si>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</si>
  <si>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</si>
  <si>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</si>
  <si>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</si>
  <si>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</si>
  <si>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</si>
  <si>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</si>
  <si>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</si>
  <si>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</si>
  <si>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</si>
  <si>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</si>
  <si>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</si>
  <si>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</si>
  <si>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</si>
  <si>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</si>
  <si>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</si>
  <si>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</si>
  <si>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</si>
  <si>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</si>
  <si>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</si>
  <si>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</si>
  <si>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</si>
  <si>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</si>
  <si>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</si>
  <si>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</si>
  <si>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</si>
  <si>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</si>
  <si>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</si>
  <si>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</si>
  <si>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</si>
  <si>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</si>
  <si>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</si>
  <si>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</si>
  <si>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</si>
  <si>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</si>
  <si>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</si>
  <si>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</si>
  <si>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</si>
  <si>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</si>
  <si>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</si>
  <si>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</si>
  <si>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</si>
  <si>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</si>
  <si>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本事業は平成22年度より開始した県下初のPFI方式による町営浄化槽整備推進事業であり、平成22年度から令和元年度までの事業期間終了後、令和２年度からは、令和11年度までの第２期事業を行っている。
【収益的収支比率】
　収益的支出比率は、年々減少傾向にあり、令和２年度においても前年度比で2.09ポイント低下している。これは地方債償還金の増加によるものであり、今後も令和４年度頃までの低下が見込まれ、その後は少しずつ改善していくものと考えられる。
【企業債残高対事業規模比率】
　企業債償還については、類似団体と比較すると高い水準で推移しており、使用料の見直し等、経営改善を図っていく必要がある。しかしながら、近年は新規整備基数が伸び悩んでいるため起債の新規借入は減少傾向にあり、今後少しづつ改善していくものと考えられる。
【経費回収率】
　令和２年度においては、2.91ポイント低下したものの、近年は、類似団体と比較すると高い数値を維持している。人槽ごとの汚水処理に係る費用と使用料は一定であるため、今後も横ばい状態が続くと考えられる。
【汚水処理原価】
　令和２年度は、前年度に続き類似団体の平均値をやや下回ったが、今後も有収水量により上下することが想定され、概ね横ばいの状態になると考えられる。
【施設利用率】
　近年は、類似団体平均値と同様の推移をしていたが、令和２年度は前年度に続き、有収水量の増加から従前並の施設利用率となった。
【水洗化率】
　今後も、将来の少子高齢化による人口減少を見据えながら現在の状況を維持していく。</t>
    <rPh sb="44" eb="46">
      <t>ヘイセイ</t>
    </rPh>
    <rPh sb="48" eb="50">
      <t>ネンド</t>
    </rPh>
    <rPh sb="52" eb="54">
      <t>レイワ</t>
    </rPh>
    <rPh sb="54" eb="56">
      <t>ガンネン</t>
    </rPh>
    <rPh sb="56" eb="57">
      <t>ド</t>
    </rPh>
    <rPh sb="60" eb="62">
      <t>ジギョウ</t>
    </rPh>
    <rPh sb="62" eb="64">
      <t>キカン</t>
    </rPh>
    <rPh sb="64" eb="67">
      <t>シュウリョウゴ</t>
    </rPh>
    <rPh sb="68" eb="70">
      <t>レイワ</t>
    </rPh>
    <rPh sb="71" eb="72">
      <t>ネン</t>
    </rPh>
    <rPh sb="72" eb="73">
      <t>ド</t>
    </rPh>
    <rPh sb="77" eb="79">
      <t>レイワ</t>
    </rPh>
    <rPh sb="81" eb="83">
      <t>ネンド</t>
    </rPh>
    <rPh sb="86" eb="87">
      <t>ダイ</t>
    </rPh>
    <rPh sb="88" eb="89">
      <t>キ</t>
    </rPh>
    <rPh sb="89" eb="91">
      <t>ジギョウ</t>
    </rPh>
    <rPh sb="92" eb="93">
      <t>オコナ</t>
    </rPh>
    <rPh sb="162" eb="164">
      <t>チホウ</t>
    </rPh>
    <rPh sb="164" eb="165">
      <t>サイ</t>
    </rPh>
    <rPh sb="165" eb="167">
      <t>ショウカン</t>
    </rPh>
    <rPh sb="167" eb="168">
      <t>キン</t>
    </rPh>
    <rPh sb="183" eb="185">
      <t>レイワ</t>
    </rPh>
    <rPh sb="186" eb="188">
      <t>ネンド</t>
    </rPh>
    <rPh sb="188" eb="189">
      <t>ゴロ</t>
    </rPh>
    <rPh sb="202" eb="203">
      <t>ゴ</t>
    </rPh>
    <rPh sb="204" eb="205">
      <t>スコ</t>
    </rPh>
    <rPh sb="208" eb="210">
      <t>カイゼン</t>
    </rPh>
    <rPh sb="217" eb="218">
      <t>カンガ</t>
    </rPh>
    <rPh sb="390" eb="392">
      <t>テイカ</t>
    </rPh>
    <rPh sb="424" eb="426">
      <t>ニンソウ</t>
    </rPh>
    <rPh sb="429" eb="431">
      <t>オスイ</t>
    </rPh>
    <rPh sb="431" eb="433">
      <t>ショリ</t>
    </rPh>
    <rPh sb="434" eb="435">
      <t>カカ</t>
    </rPh>
    <rPh sb="436" eb="438">
      <t>ヒヨウ</t>
    </rPh>
    <rPh sb="439" eb="442">
      <t>シヨウリョウ</t>
    </rPh>
    <rPh sb="443" eb="445">
      <t>イッテイ</t>
    </rPh>
    <rPh sb="451" eb="453">
      <t>コンゴ</t>
    </rPh>
    <rPh sb="454" eb="455">
      <t>ヨコ</t>
    </rPh>
    <rPh sb="457" eb="459">
      <t>ジョウタイ</t>
    </rPh>
    <rPh sb="460" eb="461">
      <t>ツヅ</t>
    </rPh>
    <rPh sb="463" eb="464">
      <t>カンガ</t>
    </rPh>
    <rPh sb="480" eb="482">
      <t>レイワ</t>
    </rPh>
    <rPh sb="483" eb="485">
      <t>ネンド</t>
    </rPh>
    <rPh sb="487" eb="489">
      <t>ゼンネン</t>
    </rPh>
    <rPh sb="489" eb="490">
      <t>ド</t>
    </rPh>
    <rPh sb="491" eb="492">
      <t>ツヅ</t>
    </rPh>
    <rPh sb="493" eb="495">
      <t>ルイジ</t>
    </rPh>
    <rPh sb="495" eb="497">
      <t>ダンタイ</t>
    </rPh>
    <rPh sb="498" eb="501">
      <t>ヘイキンチ</t>
    </rPh>
    <rPh sb="504" eb="506">
      <t>シタマワ</t>
    </rPh>
    <rPh sb="510" eb="512">
      <t>コンゴ</t>
    </rPh>
    <rPh sb="513" eb="517">
      <t>ユウシュウスイリョウ</t>
    </rPh>
    <rPh sb="520" eb="522">
      <t>ジョウゲ</t>
    </rPh>
    <rPh sb="527" eb="529">
      <t>ソウテイ</t>
    </rPh>
    <rPh sb="532" eb="533">
      <t>オオム</t>
    </rPh>
    <rPh sb="534" eb="535">
      <t>ヨコ</t>
    </rPh>
    <rPh sb="538" eb="540">
      <t>ジョウタイ</t>
    </rPh>
    <rPh sb="544" eb="545">
      <t>カンガ</t>
    </rPh>
    <rPh sb="590" eb="593">
      <t>ゼンネンド</t>
    </rPh>
    <rPh sb="594" eb="595">
      <t>ツヅ</t>
    </rPh>
    <phoneticPr fontId="4"/>
  </si>
  <si>
    <t>　令和２年度は本事業開始から11年目となっており、年々ブロワ及び本体の部品等の軽微な修繕が増加傾向にある。この修繕は、今後も増加すると見込まれ、浄化槽の躯体についても故障等による更新が発生することが予想されるため、将来を見据えた施設の長寿命化やライフサイクルコストの縮減を図る計画的な維持管理、単年度の費用負担の増加を防ぐための施設更新の平準化等の実施を検討する必要がある(浄化槽の耐用年数については、平成26年１月国土交通省・農林省・水産省・環境省が策定している「持続的な汚水処理システム構築に向けた都道府県構想策定マニュアル」通称３省マニュアル本編、資料編に浄化槽の躯体は30年～50年、機械７年～15年と明記されている。)。</t>
    <rPh sb="7" eb="8">
      <t>ホン</t>
    </rPh>
    <rPh sb="16" eb="17">
      <t>ネン</t>
    </rPh>
    <rPh sb="17" eb="18">
      <t>メ</t>
    </rPh>
    <rPh sb="37" eb="38">
      <t>トウ</t>
    </rPh>
    <rPh sb="177" eb="179">
      <t>ケントウ</t>
    </rPh>
    <phoneticPr fontId="4"/>
  </si>
  <si>
    <t>【経営の健全化・効率性について】
　本事業において、特に改善が必要と考えられるのは、収益的収支比率及び経費回収率である。この結果には、本事業に係る費用が使用料収入以外に賄われていることが顕著に表れている。
　下水道事業については、住民の生活環境の向上及び公共水域の水質保全に資することを目的としており生活に必要不可欠な事業であることから、水洗化の普及促進や今後の状況に見合った使用料への見直しについても検討をしていく必要がある。
【老朽化の状況】
　近年は、修繕件数が増加傾向にあり、耐用年数の近づく今後はさらに収益を圧迫することが予想されることから、施設更新の計画的実施(平準化)や民間業者のノウハウや経験を活かし、定期的な維持管理を行い、経営改善に努める。</t>
    <rPh sb="150" eb="152">
      <t>セイカツ</t>
    </rPh>
    <rPh sb="153" eb="155">
      <t>ヒツヨウ</t>
    </rPh>
    <rPh sb="155" eb="158">
      <t>フカケツ</t>
    </rPh>
    <rPh sb="159" eb="16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</si>
</sst>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A2-4DEA-80BD-AE250B6F87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A2-4DEA-80BD-AE250B6F87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63.7</c:v>
                </c:pt>
                <c:pt idx="1">
                  <c:v>54.62</c:v>
                </c:pt>
                <c:pt idx="2">
                  <c:v>55.34</c:v>
                </c:pt>
                <c:pt idx="3">
                  <c:v>63.6</c:v>
                </c:pt>
                <c:pt idx="4">
                  <c:v>63.41</c:v>
                </c:pt>
              </c:numCache>
            </c:numRef>
          </c:val>
          <c:extLst>
            <c:ext xmlns:c16="http://schemas.microsoft.com/office/drawing/2014/chart" uri="{C3380CC4-5D6E-409C-BE32-E72D297353CC}">
              <c16:uniqueId val="{00000000-EFED-49E5-A34F-1F23EF6437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EFED-49E5-A34F-1F23EF6437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DD4-447F-9A57-D40B73CCFD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CDD4-447F-9A57-D40B73CCFD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83.7</c:v>
                </c:pt>
                <c:pt idx="1">
                  <c:v>82.06</c:v>
                </c:pt>
                <c:pt idx="2">
                  <c:v>79.34</c:v>
                </c:pt>
                <c:pt idx="3">
                  <c:v>75.22</c:v>
                </c:pt>
                <c:pt idx="4">
                  <c:v>73.13</c:v>
                </c:pt>
              </c:numCache>
            </c:numRef>
          </c:val>
          <c:extLst>
            <c:ext xmlns:c16="http://schemas.microsoft.com/office/drawing/2014/chart" uri="{C3380CC4-5D6E-409C-BE32-E72D297353CC}">
              <c16:uniqueId val="{00000000-C8F4-4586-BF14-663E2E5B7C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F4-4586-BF14-663E2E5B7C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43-4396-A9DD-E8C092DD9C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43-4396-A9DD-E8C092DD9C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EE-4D5B-95C0-C180B506D87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EE-4D5B-95C0-C180B506D87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2A-4B5A-808B-3A7997F22C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2A-4B5A-808B-3A7997F22C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9-45A7-81D2-289AE6DD84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9-45A7-81D2-289AE6DD84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592.23</c:v>
                </c:pt>
                <c:pt idx="1">
                  <c:v>553.23</c:v>
                </c:pt>
                <c:pt idx="2">
                  <c:v>507.24</c:v>
                </c:pt>
                <c:pt idx="3">
                  <c:v>463.43</c:v>
                </c:pt>
                <c:pt idx="4">
                  <c:v>418.25</c:v>
                </c:pt>
              </c:numCache>
            </c:numRef>
          </c:val>
          <c:extLst>
            <c:ext xmlns:c16="http://schemas.microsoft.com/office/drawing/2014/chart" uri="{C3380CC4-5D6E-409C-BE32-E72D297353CC}">
              <c16:uniqueId val="{00000000-36D5-4219-8C67-EAE56D3B33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36D5-4219-8C67-EAE56D3B33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62.43</c:v>
                </c:pt>
                <c:pt idx="1">
                  <c:v>63.9</c:v>
                </c:pt>
                <c:pt idx="2">
                  <c:v>65.59</c:v>
                </c:pt>
                <c:pt idx="3">
                  <c:v>69.66</c:v>
                </c:pt>
                <c:pt idx="4">
                  <c:v>66.75</c:v>
                </c:pt>
              </c:numCache>
            </c:numRef>
          </c:val>
          <c:extLst>
            <c:ext xmlns:c16="http://schemas.microsoft.com/office/drawing/2014/chart" uri="{C3380CC4-5D6E-409C-BE32-E72D297353CC}">
              <c16:uniqueId val="{00000000-FE1D-4930-902B-3ED6303B3F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FE1D-4930-902B-3ED6303B3F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271.86</c:v>
                </c:pt>
                <c:pt idx="1">
                  <c:v>289.7</c:v>
                </c:pt>
                <c:pt idx="2">
                  <c:v>286.81</c:v>
                </c:pt>
                <c:pt idx="3">
                  <c:v>237.45</c:v>
                </c:pt>
                <c:pt idx="4">
                  <c:v>254.16</c:v>
                </c:pt>
              </c:numCache>
            </c:numRef>
          </c:val>
          <c:extLst>
            <c:ext xmlns:c16="http://schemas.microsoft.com/office/drawing/2014/chart" uri="{C3380CC4-5D6E-409C-BE32-E72D297353CC}">
              <c16:uniqueId val="{00000000-3FE8-49D7-B8AD-23FBD1E430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3FE8-49D7-B8AD-23FBD1E430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47" zoomScale="130" zoomScaleNormal="13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愛媛県　愛南町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20495</v>
      </c>
      <c r="AM8" s="51"/>
      <c r="AN8" s="51"/>
      <c r="AO8" s="51"/>
      <c r="AP8" s="51"/>
      <c r="AQ8" s="51"/>
      <c r="AR8" s="51"/>
      <c r="AS8" s="51"/>
      <c r="AT8" s="46">
        <f>データ!T6</f>
        <v>238.99</v>
      </c>
      <c r="AU8" s="46"/>
      <c r="AV8" s="46"/>
      <c r="AW8" s="46"/>
      <c r="AX8" s="46"/>
      <c r="AY8" s="46"/>
      <c r="AZ8" s="46"/>
      <c r="BA8" s="46"/>
      <c r="BB8" s="46">
        <f>データ!U6</f>
        <v>85.76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15</v>
      </c>
      <c r="Q10" s="46"/>
      <c r="R10" s="46"/>
      <c r="S10" s="46"/>
      <c r="T10" s="46"/>
      <c r="U10" s="46"/>
      <c r="V10" s="46"/>
      <c r="W10" s="46">
        <f>データ!Q6</f>
        <v>100</v>
      </c>
      <c r="X10" s="46"/>
      <c r="Y10" s="46"/>
      <c r="Z10" s="46"/>
      <c r="AA10" s="46"/>
      <c r="AB10" s="46"/>
      <c r="AC10" s="46"/>
      <c r="AD10" s="51">
        <f>データ!R6</f>
        <v>3670</v>
      </c>
      <c r="AE10" s="51"/>
      <c r="AF10" s="51"/>
      <c r="AG10" s="51"/>
      <c r="AH10" s="51"/>
      <c r="AI10" s="51"/>
      <c r="AJ10" s="51"/>
      <c r="AK10" s="2"/>
      <c r="AL10" s="51">
        <f>データ!V6</f>
        <v>3044</v>
      </c>
      <c r="AM10" s="51"/>
      <c r="AN10" s="51"/>
      <c r="AO10" s="51"/>
      <c r="AP10" s="51"/>
      <c r="AQ10" s="51"/>
      <c r="AR10" s="51"/>
      <c r="AS10" s="51"/>
      <c r="AT10" s="46">
        <f>データ!W6</f>
        <v>237.91</v>
      </c>
      <c r="AU10" s="46"/>
      <c r="AV10" s="46"/>
      <c r="AW10" s="46"/>
      <c r="AX10" s="46"/>
      <c r="AY10" s="46"/>
      <c r="AZ10" s="46"/>
      <c r="BA10" s="46"/>
      <c r="BB10" s="46">
        <f>データ!X6</f>
        <v>12.79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76"/>
      <c r="BN16" s="76"/>
      <c r="BO16" s="76"/>
      <c r="BP16" s="76"/>
      <c r="BQ16" s="76"/>
      <c r="BR16" s="76"/>
      <c r="BS16" s="76"/>
      <c r="BT16" s="76"/>
      <c r="BU16" s="76"/>
      <c r="BV16" s="76"/>
      <c r="BW16" s="76"/>
      <c r="BX16" s="76"/>
      <c r="BY16" s="76"/>
      <c r="BZ16" s="7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6"/>
      <c r="BN17" s="76"/>
      <c r="BO17" s="76"/>
      <c r="BP17" s="76"/>
      <c r="BQ17" s="76"/>
      <c r="BR17" s="76"/>
      <c r="BS17" s="76"/>
      <c r="BT17" s="76"/>
      <c r="BU17" s="76"/>
      <c r="BV17" s="76"/>
      <c r="BW17" s="76"/>
      <c r="BX17" s="76"/>
      <c r="BY17" s="76"/>
      <c r="BZ17" s="7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6"/>
      <c r="BN18" s="76"/>
      <c r="BO18" s="76"/>
      <c r="BP18" s="76"/>
      <c r="BQ18" s="76"/>
      <c r="BR18" s="76"/>
      <c r="BS18" s="76"/>
      <c r="BT18" s="76"/>
      <c r="BU18" s="76"/>
      <c r="BV18" s="76"/>
      <c r="BW18" s="76"/>
      <c r="BX18" s="76"/>
      <c r="BY18" s="76"/>
      <c r="BZ18" s="7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6"/>
      <c r="BN19" s="76"/>
      <c r="BO19" s="76"/>
      <c r="BP19" s="76"/>
      <c r="BQ19" s="76"/>
      <c r="BR19" s="76"/>
      <c r="BS19" s="76"/>
      <c r="BT19" s="76"/>
      <c r="BU19" s="76"/>
      <c r="BV19" s="76"/>
      <c r="BW19" s="76"/>
      <c r="BX19" s="76"/>
      <c r="BY19" s="76"/>
      <c r="BZ19" s="7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6"/>
      <c r="BN20" s="76"/>
      <c r="BO20" s="76"/>
      <c r="BP20" s="76"/>
      <c r="BQ20" s="76"/>
      <c r="BR20" s="76"/>
      <c r="BS20" s="76"/>
      <c r="BT20" s="76"/>
      <c r="BU20" s="76"/>
      <c r="BV20" s="76"/>
      <c r="BW20" s="76"/>
      <c r="BX20" s="76"/>
      <c r="BY20" s="76"/>
      <c r="BZ20" s="7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6"/>
      <c r="BN21" s="76"/>
      <c r="BO21" s="76"/>
      <c r="BP21" s="76"/>
      <c r="BQ21" s="76"/>
      <c r="BR21" s="76"/>
      <c r="BS21" s="76"/>
      <c r="BT21" s="76"/>
      <c r="BU21" s="76"/>
      <c r="BV21" s="76"/>
      <c r="BW21" s="76"/>
      <c r="BX21" s="76"/>
      <c r="BY21" s="76"/>
      <c r="BZ21" s="7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6"/>
      <c r="BN22" s="76"/>
      <c r="BO22" s="76"/>
      <c r="BP22" s="76"/>
      <c r="BQ22" s="76"/>
      <c r="BR22" s="76"/>
      <c r="BS22" s="76"/>
      <c r="BT22" s="76"/>
      <c r="BU22" s="76"/>
      <c r="BV22" s="76"/>
      <c r="BW22" s="76"/>
      <c r="BX22" s="76"/>
      <c r="BY22" s="76"/>
      <c r="BZ22" s="7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6"/>
      <c r="BN23" s="76"/>
      <c r="BO23" s="76"/>
      <c r="BP23" s="76"/>
      <c r="BQ23" s="76"/>
      <c r="BR23" s="76"/>
      <c r="BS23" s="76"/>
      <c r="BT23" s="76"/>
      <c r="BU23" s="76"/>
      <c r="BV23" s="76"/>
      <c r="BW23" s="76"/>
      <c r="BX23" s="76"/>
      <c r="BY23" s="76"/>
      <c r="BZ23" s="7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6"/>
      <c r="BN24" s="76"/>
      <c r="BO24" s="76"/>
      <c r="BP24" s="76"/>
      <c r="BQ24" s="76"/>
      <c r="BR24" s="76"/>
      <c r="BS24" s="76"/>
      <c r="BT24" s="76"/>
      <c r="BU24" s="76"/>
      <c r="BV24" s="76"/>
      <c r="BW24" s="76"/>
      <c r="BX24" s="76"/>
      <c r="BY24" s="76"/>
      <c r="BZ24" s="7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6"/>
      <c r="BN25" s="76"/>
      <c r="BO25" s="76"/>
      <c r="BP25" s="76"/>
      <c r="BQ25" s="76"/>
      <c r="BR25" s="76"/>
      <c r="BS25" s="76"/>
      <c r="BT25" s="76"/>
      <c r="BU25" s="76"/>
      <c r="BV25" s="76"/>
      <c r="BW25" s="76"/>
      <c r="BX25" s="76"/>
      <c r="BY25" s="76"/>
      <c r="BZ25" s="7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6"/>
      <c r="BN26" s="76"/>
      <c r="BO26" s="76"/>
      <c r="BP26" s="76"/>
      <c r="BQ26" s="76"/>
      <c r="BR26" s="76"/>
      <c r="BS26" s="76"/>
      <c r="BT26" s="76"/>
      <c r="BU26" s="76"/>
      <c r="BV26" s="76"/>
      <c r="BW26" s="76"/>
      <c r="BX26" s="76"/>
      <c r="BY26" s="76"/>
      <c r="BZ26" s="7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6"/>
      <c r="BN27" s="76"/>
      <c r="BO27" s="76"/>
      <c r="BP27" s="76"/>
      <c r="BQ27" s="76"/>
      <c r="BR27" s="76"/>
      <c r="BS27" s="76"/>
      <c r="BT27" s="76"/>
      <c r="BU27" s="76"/>
      <c r="BV27" s="76"/>
      <c r="BW27" s="76"/>
      <c r="BX27" s="76"/>
      <c r="BY27" s="76"/>
      <c r="BZ27" s="7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6"/>
      <c r="BN28" s="76"/>
      <c r="BO28" s="76"/>
      <c r="BP28" s="76"/>
      <c r="BQ28" s="76"/>
      <c r="BR28" s="76"/>
      <c r="BS28" s="76"/>
      <c r="BT28" s="76"/>
      <c r="BU28" s="76"/>
      <c r="BV28" s="76"/>
      <c r="BW28" s="76"/>
      <c r="BX28" s="76"/>
      <c r="BY28" s="76"/>
      <c r="BZ28" s="7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6"/>
      <c r="BN29" s="76"/>
      <c r="BO29" s="76"/>
      <c r="BP29" s="76"/>
      <c r="BQ29" s="76"/>
      <c r="BR29" s="76"/>
      <c r="BS29" s="76"/>
      <c r="BT29" s="76"/>
      <c r="BU29" s="76"/>
      <c r="BV29" s="76"/>
      <c r="BW29" s="76"/>
      <c r="BX29" s="76"/>
      <c r="BY29" s="76"/>
      <c r="BZ29" s="7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6"/>
      <c r="BN30" s="76"/>
      <c r="BO30" s="76"/>
      <c r="BP30" s="76"/>
      <c r="BQ30" s="76"/>
      <c r="BR30" s="76"/>
      <c r="BS30" s="76"/>
      <c r="BT30" s="76"/>
      <c r="BU30" s="76"/>
      <c r="BV30" s="76"/>
      <c r="BW30" s="76"/>
      <c r="BX30" s="76"/>
      <c r="BY30" s="76"/>
      <c r="BZ30" s="7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6"/>
      <c r="BN31" s="76"/>
      <c r="BO31" s="76"/>
      <c r="BP31" s="76"/>
      <c r="BQ31" s="76"/>
      <c r="BR31" s="76"/>
      <c r="BS31" s="76"/>
      <c r="BT31" s="76"/>
      <c r="BU31" s="76"/>
      <c r="BV31" s="76"/>
      <c r="BW31" s="76"/>
      <c r="BX31" s="76"/>
      <c r="BY31" s="76"/>
      <c r="BZ31" s="7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6"/>
      <c r="BN32" s="76"/>
      <c r="BO32" s="76"/>
      <c r="BP32" s="76"/>
      <c r="BQ32" s="76"/>
      <c r="BR32" s="76"/>
      <c r="BS32" s="76"/>
      <c r="BT32" s="76"/>
      <c r="BU32" s="76"/>
      <c r="BV32" s="76"/>
      <c r="BW32" s="76"/>
      <c r="BX32" s="76"/>
      <c r="BY32" s="76"/>
      <c r="BZ32" s="7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6"/>
      <c r="BN33" s="76"/>
      <c r="BO33" s="76"/>
      <c r="BP33" s="76"/>
      <c r="BQ33" s="76"/>
      <c r="BR33" s="76"/>
      <c r="BS33" s="76"/>
      <c r="BT33" s="76"/>
      <c r="BU33" s="76"/>
      <c r="BV33" s="76"/>
      <c r="BW33" s="76"/>
      <c r="BX33" s="76"/>
      <c r="BY33" s="76"/>
      <c r="BZ33" s="7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6"/>
      <c r="BN34" s="76"/>
      <c r="BO34" s="76"/>
      <c r="BP34" s="76"/>
      <c r="BQ34" s="76"/>
      <c r="BR34" s="76"/>
      <c r="BS34" s="76"/>
      <c r="BT34" s="76"/>
      <c r="BU34" s="76"/>
      <c r="BV34" s="76"/>
      <c r="BW34" s="76"/>
      <c r="BX34" s="76"/>
      <c r="BY34" s="76"/>
      <c r="BZ34" s="7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6"/>
      <c r="BN35" s="76"/>
      <c r="BO35" s="76"/>
      <c r="BP35" s="76"/>
      <c r="BQ35" s="76"/>
      <c r="BR35" s="76"/>
      <c r="BS35" s="76"/>
      <c r="BT35" s="76"/>
      <c r="BU35" s="76"/>
      <c r="BV35" s="76"/>
      <c r="BW35" s="76"/>
      <c r="BX35" s="76"/>
      <c r="BY35" s="76"/>
      <c r="BZ35" s="7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6"/>
      <c r="BN36" s="76"/>
      <c r="BO36" s="76"/>
      <c r="BP36" s="76"/>
      <c r="BQ36" s="76"/>
      <c r="BR36" s="76"/>
      <c r="BS36" s="76"/>
      <c r="BT36" s="76"/>
      <c r="BU36" s="76"/>
      <c r="BV36" s="76"/>
      <c r="BW36" s="76"/>
      <c r="BX36" s="76"/>
      <c r="BY36" s="76"/>
      <c r="BZ36" s="7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6"/>
      <c r="BN37" s="76"/>
      <c r="BO37" s="76"/>
      <c r="BP37" s="76"/>
      <c r="BQ37" s="76"/>
      <c r="BR37" s="76"/>
      <c r="BS37" s="76"/>
      <c r="BT37" s="76"/>
      <c r="BU37" s="76"/>
      <c r="BV37" s="76"/>
      <c r="BW37" s="76"/>
      <c r="BX37" s="76"/>
      <c r="BY37" s="76"/>
      <c r="BZ37" s="7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6"/>
      <c r="BN38" s="76"/>
      <c r="BO38" s="76"/>
      <c r="BP38" s="76"/>
      <c r="BQ38" s="76"/>
      <c r="BR38" s="76"/>
      <c r="BS38" s="76"/>
      <c r="BT38" s="76"/>
      <c r="BU38" s="76"/>
      <c r="BV38" s="76"/>
      <c r="BW38" s="76"/>
      <c r="BX38" s="76"/>
      <c r="BY38" s="76"/>
      <c r="BZ38" s="7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6"/>
      <c r="BN39" s="76"/>
      <c r="BO39" s="76"/>
      <c r="BP39" s="76"/>
      <c r="BQ39" s="76"/>
      <c r="BR39" s="76"/>
      <c r="BS39" s="76"/>
      <c r="BT39" s="76"/>
      <c r="BU39" s="76"/>
      <c r="BV39" s="76"/>
      <c r="BW39" s="76"/>
      <c r="BX39" s="76"/>
      <c r="BY39" s="76"/>
      <c r="BZ39" s="7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6"/>
      <c r="BN40" s="76"/>
      <c r="BO40" s="76"/>
      <c r="BP40" s="76"/>
      <c r="BQ40" s="76"/>
      <c r="BR40" s="76"/>
      <c r="BS40" s="76"/>
      <c r="BT40" s="76"/>
      <c r="BU40" s="76"/>
      <c r="BV40" s="76"/>
      <c r="BW40" s="76"/>
      <c r="BX40" s="76"/>
      <c r="BY40" s="76"/>
      <c r="BZ40" s="7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6"/>
      <c r="BN41" s="76"/>
      <c r="BO41" s="76"/>
      <c r="BP41" s="76"/>
      <c r="BQ41" s="76"/>
      <c r="BR41" s="76"/>
      <c r="BS41" s="76"/>
      <c r="BT41" s="76"/>
      <c r="BU41" s="76"/>
      <c r="BV41" s="76"/>
      <c r="BW41" s="76"/>
      <c r="BX41" s="76"/>
      <c r="BY41" s="76"/>
      <c r="BZ41" s="7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6"/>
      <c r="BN42" s="76"/>
      <c r="BO42" s="76"/>
      <c r="BP42" s="76"/>
      <c r="BQ42" s="76"/>
      <c r="BR42" s="76"/>
      <c r="BS42" s="76"/>
      <c r="BT42" s="76"/>
      <c r="BU42" s="76"/>
      <c r="BV42" s="76"/>
      <c r="BW42" s="76"/>
      <c r="BX42" s="76"/>
      <c r="BY42" s="76"/>
      <c r="BZ42" s="7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6"/>
      <c r="BN43" s="76"/>
      <c r="BO43" s="76"/>
      <c r="BP43" s="76"/>
      <c r="BQ43" s="76"/>
      <c r="BR43" s="76"/>
      <c r="BS43" s="76"/>
      <c r="BT43" s="76"/>
      <c r="BU43" s="76"/>
      <c r="BV43" s="76"/>
      <c r="BW43" s="76"/>
      <c r="BX43" s="76"/>
      <c r="BY43" s="76"/>
      <c r="BZ43" s="7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43</v>
      </c>
      <c r="O86" s="26" t="str">
        <f>データ!EO6</f>
        <v>【-】</v>
      </c>
    </row>
  </sheetData>
  <sheetProtection algorithmName="SHA-512" hashValue="5WoSWRbKscqnd3Bdh9tfE4pt2pTKqtbOHZy9w9NhghZiHiSKd4wwawiVN1ehVwXwhgjYPFyVoEP8rmS/Or5XSQ==" saltValue="T2jxk2gxtz/zy0fQ8vWz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385069</v>
      </c>
      <c r="D6" s="33">
        <f t="shared" si="3"/>
        <v>47</v>
      </c>
      <c r="E6" s="33">
        <f t="shared" si="3"/>
        <v>18</v>
      </c>
      <c r="F6" s="33">
        <f t="shared" si="3"/>
        <v>0</v>
      </c>
      <c r="G6" s="33">
        <f t="shared" si="3"/>
        <v>0</v>
      </c>
      <c r="H6" s="33" t="str">
        <f t="shared" si="3"/>
        <v>愛媛県　愛南町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15</v>
      </c>
      <c r="Q6" s="34">
        <f t="shared" si="3"/>
        <v>100</v>
      </c>
      <c r="R6" s="34">
        <f t="shared" si="3"/>
        <v>3670</v>
      </c>
      <c r="S6" s="34">
        <f t="shared" si="3"/>
        <v>20495</v>
      </c>
      <c r="T6" s="34">
        <f t="shared" si="3"/>
        <v>238.99</v>
      </c>
      <c r="U6" s="34">
        <f t="shared" si="3"/>
        <v>85.76</v>
      </c>
      <c r="V6" s="34">
        <f t="shared" si="3"/>
        <v>3044</v>
      </c>
      <c r="W6" s="34">
        <f t="shared" si="3"/>
        <v>237.91</v>
      </c>
      <c r="X6" s="34">
        <f t="shared" si="3"/>
        <v>12.79</v>
      </c>
      <c r="Y6" s="35">
        <f>IF(Y7="",NA(),Y7)</f>
        <v>83.7</v>
      </c>
      <c r="Z6" s="35">
        <f t="shared" ref="Z6:AH6" si="4">IF(Z7="",NA(),Z7)</f>
        <v>82.06</v>
      </c>
      <c r="AA6" s="35">
        <f t="shared" si="4"/>
        <v>79.34</v>
      </c>
      <c r="AB6" s="35">
        <f t="shared" si="4"/>
        <v>75.22</v>
      </c>
      <c r="AC6" s="35">
        <f t="shared" si="4"/>
        <v>73.13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592.23</v>
      </c>
      <c r="BG6" s="35">
        <f t="shared" ref="BG6:BO6" si="7">IF(BG7="",NA(),BG7)</f>
        <v>553.23</v>
      </c>
      <c r="BH6" s="35">
        <f t="shared" si="7"/>
        <v>507.24</v>
      </c>
      <c r="BI6" s="35">
        <f t="shared" si="7"/>
        <v>463.43</v>
      </c>
      <c r="BJ6" s="35">
        <f t="shared" si="7"/>
        <v>418.25</v>
      </c>
      <c r="BK6" s="35">
        <f t="shared" si="7"/>
        <v>413.5</v>
      </c>
      <c r="BL6" s="35">
        <f t="shared" si="7"/>
        <v>407.42</v>
      </c>
      <c r="BM6" s="35">
        <f t="shared" si="7"/>
        <v>386.46</v>
      </c>
      <c r="BN6" s="35">
        <f t="shared" si="7"/>
        <v>421.25</v>
      </c>
      <c r="BO6" s="35">
        <f t="shared" si="7"/>
        <v>398.42</v>
      </c>
      <c r="BP6" s="34" t="str">
        <f>IF(BP7="","",IF(BP7="-","【-】","【"&amp;SUBSTITUTE(TEXT(BP7,"#,##0.00"),"-","△")&amp;"】"))</f>
        <v>【314.13】</v>
      </c>
      <c r="BQ6" s="35">
        <f>IF(BQ7="",NA(),BQ7)</f>
        <v>62.43</v>
      </c>
      <c r="BR6" s="35">
        <f t="shared" ref="BR6:BZ6" si="8">IF(BR7="",NA(),BR7)</f>
        <v>63.9</v>
      </c>
      <c r="BS6" s="35">
        <f t="shared" si="8"/>
        <v>65.59</v>
      </c>
      <c r="BT6" s="35">
        <f t="shared" si="8"/>
        <v>69.66</v>
      </c>
      <c r="BU6" s="35">
        <f t="shared" si="8"/>
        <v>66.75</v>
      </c>
      <c r="BV6" s="35">
        <f t="shared" si="8"/>
        <v>55.84</v>
      </c>
      <c r="BW6" s="35">
        <f t="shared" si="8"/>
        <v>57.08</v>
      </c>
      <c r="BX6" s="35">
        <f t="shared" si="8"/>
        <v>55.85</v>
      </c>
      <c r="BY6" s="35">
        <f t="shared" si="8"/>
        <v>53.23</v>
      </c>
      <c r="BZ6" s="35">
        <f t="shared" si="8"/>
        <v>50.7</v>
      </c>
      <c r="CA6" s="34" t="str">
        <f>IF(CA7="","",IF(CA7="-","【-】","【"&amp;SUBSTITUTE(TEXT(CA7,"#,##0.00"),"-","△")&amp;"】"))</f>
        <v>【58.42】</v>
      </c>
      <c r="CB6" s="35">
        <f>IF(CB7="",NA(),CB7)</f>
        <v>271.86</v>
      </c>
      <c r="CC6" s="35">
        <f t="shared" ref="CC6:CK6" si="9">IF(CC7="",NA(),CC7)</f>
        <v>289.7</v>
      </c>
      <c r="CD6" s="35">
        <f t="shared" si="9"/>
        <v>286.81</v>
      </c>
      <c r="CE6" s="35">
        <f t="shared" si="9"/>
        <v>237.45</v>
      </c>
      <c r="CF6" s="35">
        <f t="shared" si="9"/>
        <v>254.16</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63.7</v>
      </c>
      <c r="CN6" s="35">
        <f t="shared" ref="CN6:CV6" si="10">IF(CN7="",NA(),CN7)</f>
        <v>54.62</v>
      </c>
      <c r="CO6" s="35">
        <f t="shared" si="10"/>
        <v>55.34</v>
      </c>
      <c r="CP6" s="35">
        <f t="shared" si="10"/>
        <v>63.6</v>
      </c>
      <c r="CQ6" s="35">
        <f t="shared" si="10"/>
        <v>63.41</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385069</v>
      </c>
      <c r="D7" s="37">
        <v>47</v>
      </c>
      <c r="E7" s="37">
        <v>18</v>
      </c>
      <c r="F7" s="37">
        <v>0</v>
      </c>
      <c r="G7" s="37">
        <v>0</v>
      </c>
      <c r="H7" s="37" t="s">
        <v>98</v>
      </c>
      <c r="I7" s="37" t="s">
        <v>99</v>
      </c>
      <c r="J7" s="37" t="s">
        <v>100</v>
      </c>
      <c r="K7" s="37" t="s">
        <v>101</v>
      </c>
      <c r="L7" s="37" t="s">
        <v>102</v>
      </c>
      <c r="M7" s="37" t="s">
        <v>103</v>
      </c>
      <c r="N7" s="38" t="s">
        <v>104</v>
      </c>
      <c r="O7" s="38" t="s">
        <v>105</v>
      </c>
      <c r="P7" s="38">
        <v>15</v>
      </c>
      <c r="Q7" s="38">
        <v>100</v>
      </c>
      <c r="R7" s="38">
        <v>3670</v>
      </c>
      <c r="S7" s="38">
        <v>20495</v>
      </c>
      <c r="T7" s="38">
        <v>238.99</v>
      </c>
      <c r="U7" s="38">
        <v>85.76</v>
      </c>
      <c r="V7" s="38">
        <v>3044</v>
      </c>
      <c r="W7" s="38">
        <v>237.91</v>
      </c>
      <c r="X7" s="38">
        <v>12.79</v>
      </c>
      <c r="Y7" s="38">
        <v>83.7</v>
      </c>
      <c r="Z7" s="38">
        <v>82.06</v>
      </c>
      <c r="AA7" s="38">
        <v>79.34</v>
      </c>
      <c r="AB7" s="38">
        <v>75.22</v>
      </c>
      <c r="AC7" s="38">
        <v>73.13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592.23</v>
      </c>
      <c r="BG7" s="38">
        <v>553.23</v>
      </c>
      <c r="BH7" s="38">
        <v>507.24</v>
      </c>
      <c r="BI7" s="38">
        <v>463.43</v>
      </c>
      <c r="BJ7" s="38">
        <v>418.25</v>
      </c>
      <c r="BK7" s="38">
        <v>413.5</v>
      </c>
      <c r="BL7" s="38">
        <v>407.42</v>
      </c>
      <c r="BM7" s="38">
        <v>386.46</v>
      </c>
      <c r="BN7" s="38">
        <v>421.25</v>
      </c>
      <c r="BO7" s="38">
        <v>398.42</v>
      </c>
      <c r="BP7" s="38">
        <v>314.13</v>
      </c>
      <c r="BQ7" s="38">
        <v>62.43</v>
      </c>
      <c r="BR7" s="38">
        <v>63.9</v>
      </c>
      <c r="BS7" s="38">
        <v>65.59</v>
      </c>
      <c r="BT7" s="38">
        <v>69.66</v>
      </c>
      <c r="BU7" s="38">
        <v>66.75</v>
      </c>
      <c r="BV7" s="38">
        <v>55.84</v>
      </c>
      <c r="BW7" s="38">
        <v>57.08</v>
      </c>
      <c r="BX7" s="38">
        <v>55.85</v>
      </c>
      <c r="BY7" s="38">
        <v>53.23</v>
      </c>
      <c r="BZ7" s="38">
        <v>50.7</v>
      </c>
      <c r="CA7" s="38">
        <v>58.42</v>
      </c>
      <c r="CB7" s="38">
        <v>271.86</v>
      </c>
      <c r="CC7" s="38">
        <v>289.7</v>
      </c>
      <c r="CD7" s="38">
        <v>286.81</v>
      </c>
      <c r="CE7" s="38">
        <v>237.45</v>
      </c>
      <c r="CF7" s="38">
        <v>254.16</v>
      </c>
      <c r="CG7" s="38">
        <v>287.57</v>
      </c>
      <c r="CH7" s="38">
        <v>286.86</v>
      </c>
      <c r="CI7" s="38">
        <v>287.91000000000003</v>
      </c>
      <c r="CJ7" s="38">
        <v>283.3</v>
      </c>
      <c r="CK7" s="38">
        <v>289.81</v>
      </c>
      <c r="CL7" s="38">
        <v>282.27999999999997</v>
      </c>
      <c r="CM7" s="38">
        <v>63.7</v>
      </c>
      <c r="CN7" s="38">
        <v>54.62</v>
      </c>
      <c r="CO7" s="38">
        <v>55.34</v>
      </c>
      <c r="CP7" s="38">
        <v>63.6</v>
      </c>
      <c r="CQ7" s="38">
        <v>63.41</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2022-01-24T08:14:28Z</cp:lastPrinted>
  <dcterms:created xsi:type="dcterms:W3CDTF">2021-12-03T08:11:42Z</dcterms:created>
  <dcterms:modified xsi:type="dcterms:W3CDTF">2022-01-24T08:38:58Z</dcterms:modified>
  <cp:category/>
</cp:coreProperties>
</file>